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ieli.anzilieiro\Desktop\"/>
    </mc:Choice>
  </mc:AlternateContent>
  <bookViews>
    <workbookView xWindow="0" yWindow="0" windowWidth="16380" windowHeight="8190" tabRatio="991"/>
  </bookViews>
  <sheets>
    <sheet name="Plan Licitação" sheetId="1" r:id="rId1"/>
  </sheets>
  <calcPr calcId="162913" iterateDelta="1E-4"/>
</workbook>
</file>

<file path=xl/calcChain.xml><?xml version="1.0" encoding="utf-8"?>
<calcChain xmlns="http://schemas.openxmlformats.org/spreadsheetml/2006/main">
  <c r="C53" i="1" l="1"/>
  <c r="C50" i="1" s="1"/>
  <c r="G46" i="1"/>
  <c r="F46" i="1"/>
  <c r="F45" i="1"/>
  <c r="G45" i="1" s="1"/>
  <c r="G44" i="1"/>
  <c r="F44" i="1"/>
  <c r="F43" i="1"/>
  <c r="G43" i="1" s="1"/>
  <c r="G42" i="1"/>
  <c r="F42" i="1"/>
  <c r="F41" i="1"/>
  <c r="G41" i="1" s="1"/>
  <c r="G40" i="1"/>
  <c r="F40" i="1"/>
  <c r="F39" i="1"/>
  <c r="G39" i="1" s="1"/>
  <c r="G38" i="1"/>
  <c r="F38" i="1"/>
  <c r="D38" i="1"/>
  <c r="D37" i="1"/>
  <c r="D32" i="1"/>
  <c r="F32" i="1" s="1"/>
  <c r="G32" i="1" s="1"/>
  <c r="D28" i="1"/>
  <c r="F28" i="1" s="1"/>
  <c r="G28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D19" i="1"/>
  <c r="D35" i="1" s="1"/>
  <c r="F35" i="1" s="1"/>
  <c r="G35" i="1" s="1"/>
  <c r="D16" i="1"/>
  <c r="F16" i="1" s="1"/>
  <c r="G16" i="1" s="1"/>
  <c r="D15" i="1"/>
  <c r="F15" i="1" s="1"/>
  <c r="G15" i="1" s="1"/>
  <c r="D12" i="1"/>
  <c r="F12" i="1" s="1"/>
  <c r="G12" i="1" s="1"/>
  <c r="D10" i="1"/>
  <c r="F10" i="1" s="1"/>
  <c r="G10" i="1" s="1"/>
  <c r="G9" i="1"/>
  <c r="F9" i="1"/>
  <c r="F8" i="1"/>
  <c r="G8" i="1" s="1"/>
  <c r="G7" i="1"/>
  <c r="F7" i="1"/>
  <c r="D13" i="1" l="1"/>
  <c r="F13" i="1" s="1"/>
  <c r="G13" i="1" s="1"/>
  <c r="D17" i="1"/>
  <c r="F17" i="1" s="1"/>
  <c r="G17" i="1" s="1"/>
  <c r="D29" i="1"/>
  <c r="F29" i="1" s="1"/>
  <c r="G29" i="1" s="1"/>
  <c r="D33" i="1"/>
  <c r="F33" i="1" s="1"/>
  <c r="G33" i="1" s="1"/>
  <c r="D31" i="1"/>
  <c r="F31" i="1" s="1"/>
  <c r="G31" i="1" s="1"/>
  <c r="D14" i="1"/>
  <c r="F14" i="1" s="1"/>
  <c r="G14" i="1" s="1"/>
  <c r="D18" i="1"/>
  <c r="F18" i="1" s="1"/>
  <c r="G18" i="1" s="1"/>
  <c r="D30" i="1"/>
  <c r="F30" i="1" s="1"/>
  <c r="G30" i="1" s="1"/>
  <c r="G47" i="1" l="1"/>
  <c r="F47" i="1"/>
</calcChain>
</file>

<file path=xl/sharedStrings.xml><?xml version="1.0" encoding="utf-8"?>
<sst xmlns="http://schemas.openxmlformats.org/spreadsheetml/2006/main" count="120" uniqueCount="98">
  <si>
    <t>Serviço continuado com pagamento mediante ordem de serviço para  itens a ser executados como manutenção, recarga ou reposição. Todos os equipamentos devem ser retirados da UFFS mediante termo por escrito sob custo da contratada.</t>
  </si>
  <si>
    <t>Desconto</t>
  </si>
  <si>
    <t>Manutenção de equipamentos de prevenção a incêndio</t>
  </si>
  <si>
    <t>Unidade</t>
  </si>
  <si>
    <t>Preço unitário</t>
  </si>
  <si>
    <t>Preço Total</t>
  </si>
  <si>
    <t>Proposta</t>
  </si>
  <si>
    <t>Treinamento e Inspeção</t>
  </si>
  <si>
    <t>1.1</t>
  </si>
  <si>
    <t>Treinamento / Adequação das rotinas de inspeção para a ABNT 12.962/2016  - manutenção e recarga de extintores, incluindo a norma, procedimentos de rotina e verificação das condições dos extintores - 4 pessoas</t>
  </si>
  <si>
    <t>horas</t>
  </si>
  <si>
    <t>1.2</t>
  </si>
  <si>
    <t>NBR 12962/2016 - Site da ABNT:</t>
  </si>
  <si>
    <t>peça</t>
  </si>
  <si>
    <t>1.3</t>
  </si>
  <si>
    <t>Relatório da inspeção dos Extintores em conjunto com os fiscais do contrato, em horário comercial: (deve conter, número do patrimônio, data da última manutenção e data do teste hidrostático com identificação de não conformidades da inspeção e legenda)</t>
  </si>
  <si>
    <t>prédios</t>
  </si>
  <si>
    <t>1.4</t>
  </si>
  <si>
    <t>Manutenção de Nível 1 : Pesagem semestral com relatório para extintores Co2,  4kg ou 6 kg</t>
  </si>
  <si>
    <t>peças</t>
  </si>
  <si>
    <t>EXTINTORES: Manutenção de primeiro nível (2% do total dos quantitativos)</t>
  </si>
  <si>
    <t>2.1</t>
  </si>
  <si>
    <t>Reposição de placas indicativas ou de sinalização, em PVC incluindo fixação, para extintores ou áreas demarcadas</t>
  </si>
  <si>
    <t>2.2</t>
  </si>
  <si>
    <t>Reposição de marcação de piso - 1,00m²</t>
  </si>
  <si>
    <t>m²</t>
  </si>
  <si>
    <t>2.3</t>
  </si>
  <si>
    <t>Substituição de mangueira de descarga - CO2</t>
  </si>
  <si>
    <t>2.4</t>
  </si>
  <si>
    <t>Substituição de mangueira de descarga - pó químico</t>
  </si>
  <si>
    <t>2.5</t>
  </si>
  <si>
    <t>Substituição de mangueira de descarga - água</t>
  </si>
  <si>
    <t>2.6</t>
  </si>
  <si>
    <t>Substituição de Tubo pescador - tubo sifão</t>
  </si>
  <si>
    <t>2.7</t>
  </si>
  <si>
    <t>Substituição de mangote ou bocal de descarga</t>
  </si>
  <si>
    <t>Manutenção de segundo nível ( desmontagem , verificação de componentes, inspeção das partes internas remontagem, recarga e regulagem com fornecimento de selo de conformidade do INMETRO)</t>
  </si>
  <si>
    <t>2.8</t>
  </si>
  <si>
    <t>Extintor - CO2 - 4 Kg - BC</t>
  </si>
  <si>
    <t>2.9</t>
  </si>
  <si>
    <t>Extintor - CO2 - 6 Kg - BC</t>
  </si>
  <si>
    <t>2.10</t>
  </si>
  <si>
    <t>Extintor - pó químico - 4 Kg - ABC</t>
  </si>
  <si>
    <t>Serviço</t>
  </si>
  <si>
    <t>2.11</t>
  </si>
  <si>
    <t>Extintor - pó químico - 6 Kg - ABC</t>
  </si>
  <si>
    <t>2.12</t>
  </si>
  <si>
    <t>Extintor - pó químico - 4 Kg - BC</t>
  </si>
  <si>
    <t>2.13</t>
  </si>
  <si>
    <t>Extintor - pó químico - 6 Kg - BC</t>
  </si>
  <si>
    <t>2.14</t>
  </si>
  <si>
    <t>Extintor  - água - 10 Kg</t>
  </si>
  <si>
    <t>Serviços dependentes de inspeção ( 2% do total dos quantitativos):</t>
  </si>
  <si>
    <t>2.15</t>
  </si>
  <si>
    <t>Repintura/ decapagem</t>
  </si>
  <si>
    <t>2.16</t>
  </si>
  <si>
    <t>Substituição de válvula para extintor - CO2</t>
  </si>
  <si>
    <t>2.17</t>
  </si>
  <si>
    <t>Substituição de válvula para extintor - pó químico</t>
  </si>
  <si>
    <t>2.18</t>
  </si>
  <si>
    <t>Substituição de válvula para extintor - água</t>
  </si>
  <si>
    <t>2.19</t>
  </si>
  <si>
    <t>Substituição de vedações</t>
  </si>
  <si>
    <t>2.20</t>
  </si>
  <si>
    <t>Substituição de manômetro</t>
  </si>
  <si>
    <t>Manutenção de terceiro nível</t>
  </si>
  <si>
    <t>2.21</t>
  </si>
  <si>
    <t>Ensaio hidrostático em extintor a cada 5 anos</t>
  </si>
  <si>
    <t>Mangueiras: (Manutenção para 10% do total)</t>
  </si>
  <si>
    <t>3.1</t>
  </si>
  <si>
    <t>Empatamento de mangueira de incêndio</t>
  </si>
  <si>
    <t>3.2</t>
  </si>
  <si>
    <t>Teste hidrostático em mangueira de incêndio</t>
  </si>
  <si>
    <t>3.3</t>
  </si>
  <si>
    <t>Substituição de mangueira - 15m - nova</t>
  </si>
  <si>
    <t>3.4</t>
  </si>
  <si>
    <t>substituição de mangueira - 20m - nova</t>
  </si>
  <si>
    <t>3.5</t>
  </si>
  <si>
    <t>substituição de mangueira - 30m - nova</t>
  </si>
  <si>
    <t>3.6</t>
  </si>
  <si>
    <t>Adaptador 11/2</t>
  </si>
  <si>
    <t>3.7</t>
  </si>
  <si>
    <t>Esguicho 11/2</t>
  </si>
  <si>
    <t>3.8</t>
  </si>
  <si>
    <t>adaptador 21/2</t>
  </si>
  <si>
    <t>3.9</t>
  </si>
  <si>
    <t>Tampao cego 21/2</t>
  </si>
  <si>
    <t>Preço do contrato de um ano considerando prorrogação por até 60 meses reajuste anual:</t>
  </si>
  <si>
    <t>BDI incluso no preço:</t>
  </si>
  <si>
    <t>ISS pago pelo serviço</t>
  </si>
  <si>
    <t>Lucro</t>
  </si>
  <si>
    <t>Pis e Cofins</t>
  </si>
  <si>
    <t>Despesas administrativas:</t>
  </si>
  <si>
    <t>Quant</t>
  </si>
  <si>
    <r>
      <t xml:space="preserve">ANEXO III - Universidade Federal da Fronteira Sul - </t>
    </r>
    <r>
      <rPr>
        <b/>
        <i/>
        <sz val="16"/>
        <color rgb="FF000000"/>
        <rFont val="Calibri"/>
        <family val="2"/>
      </rPr>
      <t>Campus</t>
    </r>
    <r>
      <rPr>
        <b/>
        <sz val="16"/>
        <color rgb="FF000000"/>
        <rFont val="Calibri"/>
        <family val="2"/>
        <charset val="1"/>
      </rPr>
      <t xml:space="preserve"> Laranjeiras do Sul/ PR</t>
    </r>
  </si>
  <si>
    <t>Chapecó, XX de XXXXXXXXX de 201X</t>
  </si>
  <si>
    <t>____________________________________________________</t>
  </si>
  <si>
    <t>Assinatura do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</si>
</sst>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 &quot;* #,##0.00_-;&quot;-R$ &quot;* #,##0.00_-;_-&quot;R$ &quot;* \-??_-;_-@_-"/>
  </numFmts>
  <fonts count="10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i/>
      <sz val="16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 tint="-0.14999847407452621"/>
        <bgColor rgb="FFFF9900"/>
      </patternFill>
    </fill>
    <fill>
      <patternFill patternType="solid">
        <fgColor rgb="FF00B050"/>
        <bgColor rgb="FFFF990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4" fillId="0" borderId="0" applyBorder="0" applyProtection="0"/>
  </cellStyleXfs>
  <cellXfs count="57">
    <xf numFmtId="0" fontId="0" fillId="0" borderId="0" xfId="0"/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8" fillId="6" borderId="6" xfId="0" applyFont="1" applyFill="1" applyBorder="1" applyAlignment="1" applyProtection="1">
      <alignment horizontal="center" vertical="center"/>
      <protection locked="0"/>
    </xf>
    <xf numFmtId="9" fontId="8" fillId="6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6" fillId="0" borderId="0" xfId="0" applyFont="1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5" xfId="0" applyBorder="1" applyProtection="1">
      <protection hidden="1"/>
    </xf>
    <xf numFmtId="0" fontId="2" fillId="0" borderId="1" xfId="0" applyFont="1" applyBorder="1" applyProtection="1"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6" xfId="0" applyFont="1" applyBorder="1" applyProtection="1">
      <protection hidden="1"/>
    </xf>
    <xf numFmtId="0" fontId="2" fillId="2" borderId="5" xfId="0" applyFont="1" applyFill="1" applyBorder="1" applyAlignment="1" applyProtection="1">
      <alignment horizontal="left" vertical="center"/>
      <protection hidden="1"/>
    </xf>
    <xf numFmtId="0" fontId="0" fillId="2" borderId="1" xfId="0" applyFont="1" applyFill="1" applyBorder="1" applyProtection="1">
      <protection hidden="1"/>
    </xf>
    <xf numFmtId="0" fontId="0" fillId="2" borderId="6" xfId="0" applyFont="1" applyFill="1" applyBorder="1" applyProtection="1">
      <protection hidden="1"/>
    </xf>
    <xf numFmtId="0" fontId="0" fillId="0" borderId="1" xfId="0" applyFont="1" applyBorder="1" applyAlignment="1" applyProtection="1">
      <alignment wrapText="1"/>
      <protection hidden="1"/>
    </xf>
    <xf numFmtId="0" fontId="0" fillId="0" borderId="1" xfId="0" applyFont="1" applyBorder="1" applyAlignment="1" applyProtection="1">
      <alignment horizontal="center"/>
      <protection hidden="1"/>
    </xf>
    <xf numFmtId="164" fontId="0" fillId="0" borderId="1" xfId="1" applyFont="1" applyBorder="1" applyAlignment="1" applyProtection="1">
      <alignment horizontal="center"/>
      <protection hidden="1"/>
    </xf>
    <xf numFmtId="164" fontId="0" fillId="0" borderId="6" xfId="1" applyFont="1" applyBorder="1" applyAlignment="1" applyProtection="1">
      <protection hidden="1"/>
    </xf>
    <xf numFmtId="0" fontId="0" fillId="0" borderId="1" xfId="0" applyFont="1" applyBorder="1" applyProtection="1">
      <protection hidden="1"/>
    </xf>
    <xf numFmtId="0" fontId="2" fillId="2" borderId="1" xfId="0" applyFont="1" applyFill="1" applyBorder="1" applyProtection="1"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164" fontId="0" fillId="2" borderId="1" xfId="1" applyFont="1" applyFill="1" applyBorder="1" applyAlignment="1" applyProtection="1">
      <alignment horizontal="center"/>
      <protection hidden="1"/>
    </xf>
    <xf numFmtId="164" fontId="0" fillId="2" borderId="6" xfId="1" applyFont="1" applyFill="1" applyBorder="1" applyAlignment="1" applyProtection="1"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0" fontId="0" fillId="2" borderId="5" xfId="0" applyFill="1" applyBorder="1" applyProtection="1">
      <protection hidden="1"/>
    </xf>
    <xf numFmtId="0" fontId="2" fillId="2" borderId="1" xfId="0" applyFont="1" applyFill="1" applyBorder="1" applyAlignment="1" applyProtection="1">
      <alignment wrapText="1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0" fillId="3" borderId="1" xfId="0" applyFont="1" applyFill="1" applyBorder="1" applyAlignment="1" applyProtection="1">
      <alignment wrapText="1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Border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164" fontId="2" fillId="2" borderId="1" xfId="1" applyFont="1" applyFill="1" applyBorder="1" applyAlignment="1" applyProtection="1">
      <alignment horizontal="center" vertical="center"/>
      <protection hidden="1"/>
    </xf>
    <xf numFmtId="164" fontId="5" fillId="4" borderId="1" xfId="0" applyNumberFormat="1" applyFont="1" applyFill="1" applyBorder="1" applyAlignment="1" applyProtection="1">
      <alignment horizontal="center" vertical="center"/>
      <protection hidden="1"/>
    </xf>
    <xf numFmtId="164" fontId="5" fillId="5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8" xfId="0" applyBorder="1" applyProtection="1">
      <protection hidden="1"/>
    </xf>
    <xf numFmtId="0" fontId="3" fillId="0" borderId="1" xfId="0" applyFont="1" applyBorder="1" applyProtection="1">
      <protection hidden="1"/>
    </xf>
    <xf numFmtId="0" fontId="6" fillId="0" borderId="1" xfId="0" applyFont="1" applyBorder="1" applyProtection="1">
      <protection hidden="1"/>
    </xf>
    <xf numFmtId="9" fontId="7" fillId="0" borderId="1" xfId="0" applyNumberFormat="1" applyFont="1" applyBorder="1" applyProtection="1">
      <protection hidden="1"/>
    </xf>
    <xf numFmtId="9" fontId="6" fillId="0" borderId="1" xfId="0" applyNumberFormat="1" applyFont="1" applyBorder="1" applyProtection="1">
      <protection hidden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zoomScaleNormal="100" workbookViewId="0">
      <selection activeCell="E7" sqref="E7"/>
    </sheetView>
  </sheetViews>
  <sheetFormatPr defaultRowHeight="15" x14ac:dyDescent="0.25"/>
  <cols>
    <col min="1" max="1" width="4.42578125" style="4" customWidth="1"/>
    <col min="2" max="2" width="80.85546875" style="4"/>
    <col min="3" max="3" width="8.28515625" style="4" customWidth="1"/>
    <col min="4" max="4" width="8.5703125" style="4" customWidth="1"/>
    <col min="5" max="7" width="12.85546875" style="4"/>
    <col min="8" max="1025" width="8.28515625" style="4"/>
    <col min="1026" max="16384" width="9.140625" style="4"/>
  </cols>
  <sheetData>
    <row r="1" spans="1:7" ht="21" x14ac:dyDescent="0.35">
      <c r="A1" s="1" t="s">
        <v>94</v>
      </c>
      <c r="B1" s="2"/>
      <c r="C1" s="2"/>
      <c r="D1" s="2"/>
      <c r="E1" s="2"/>
      <c r="F1" s="2"/>
      <c r="G1" s="3"/>
    </row>
    <row r="2" spans="1:7" ht="45" customHeight="1" x14ac:dyDescent="0.25">
      <c r="A2" s="5" t="s">
        <v>0</v>
      </c>
      <c r="B2" s="6"/>
      <c r="C2" s="6"/>
      <c r="D2" s="6"/>
      <c r="E2" s="6"/>
      <c r="F2" s="6"/>
      <c r="G2" s="7" t="s">
        <v>1</v>
      </c>
    </row>
    <row r="3" spans="1:7" x14ac:dyDescent="0.25">
      <c r="A3" s="5"/>
      <c r="B3" s="6"/>
      <c r="C3" s="6"/>
      <c r="D3" s="6"/>
      <c r="E3" s="6"/>
      <c r="F3" s="6"/>
      <c r="G3" s="8">
        <v>0</v>
      </c>
    </row>
    <row r="4" spans="1:7" x14ac:dyDescent="0.25">
      <c r="A4" s="9"/>
      <c r="B4" s="10"/>
      <c r="C4" s="10"/>
      <c r="D4" s="10"/>
      <c r="E4" s="10"/>
      <c r="F4" s="10"/>
      <c r="G4" s="11"/>
    </row>
    <row r="5" spans="1:7" x14ac:dyDescent="0.25">
      <c r="A5" s="19"/>
      <c r="B5" s="20" t="s">
        <v>2</v>
      </c>
      <c r="C5" s="20" t="s">
        <v>3</v>
      </c>
      <c r="D5" s="21" t="s">
        <v>93</v>
      </c>
      <c r="E5" s="20" t="s">
        <v>4</v>
      </c>
      <c r="F5" s="20" t="s">
        <v>5</v>
      </c>
      <c r="G5" s="22" t="s">
        <v>6</v>
      </c>
    </row>
    <row r="6" spans="1:7" x14ac:dyDescent="0.25">
      <c r="A6" s="23">
        <v>1</v>
      </c>
      <c r="B6" s="24" t="s">
        <v>7</v>
      </c>
      <c r="C6" s="24"/>
      <c r="D6" s="24"/>
      <c r="E6" s="24"/>
      <c r="F6" s="24"/>
      <c r="G6" s="25"/>
    </row>
    <row r="7" spans="1:7" ht="45" x14ac:dyDescent="0.25">
      <c r="A7" s="19" t="s">
        <v>8</v>
      </c>
      <c r="B7" s="26" t="s">
        <v>9</v>
      </c>
      <c r="C7" s="27" t="s">
        <v>10</v>
      </c>
      <c r="D7" s="27">
        <v>8</v>
      </c>
      <c r="E7" s="28">
        <v>119.01375</v>
      </c>
      <c r="F7" s="28">
        <f>E7*D7</f>
        <v>952.11</v>
      </c>
      <c r="G7" s="29">
        <f>F7-(F7*$G$3)</f>
        <v>952.11</v>
      </c>
    </row>
    <row r="8" spans="1:7" x14ac:dyDescent="0.25">
      <c r="A8" s="19" t="s">
        <v>11</v>
      </c>
      <c r="B8" s="30" t="s">
        <v>12</v>
      </c>
      <c r="C8" s="27" t="s">
        <v>13</v>
      </c>
      <c r="D8" s="27">
        <v>1</v>
      </c>
      <c r="E8" s="28">
        <v>178</v>
      </c>
      <c r="F8" s="28">
        <f>E8*D8</f>
        <v>178</v>
      </c>
      <c r="G8" s="29">
        <f>F8-(F8*$G$3)</f>
        <v>178</v>
      </c>
    </row>
    <row r="9" spans="1:7" ht="45" x14ac:dyDescent="0.25">
      <c r="A9" s="19" t="s">
        <v>14</v>
      </c>
      <c r="B9" s="26" t="s">
        <v>15</v>
      </c>
      <c r="C9" s="27" t="s">
        <v>16</v>
      </c>
      <c r="D9" s="27">
        <v>7</v>
      </c>
      <c r="E9" s="28">
        <v>625.29333333333295</v>
      </c>
      <c r="F9" s="28">
        <f>E9*D9</f>
        <v>4377.0533333333306</v>
      </c>
      <c r="G9" s="29">
        <f>F9-(F9*$G$3)</f>
        <v>4377.0533333333306</v>
      </c>
    </row>
    <row r="10" spans="1:7" ht="30" x14ac:dyDescent="0.25">
      <c r="A10" s="19" t="s">
        <v>17</v>
      </c>
      <c r="B10" s="26" t="s">
        <v>18</v>
      </c>
      <c r="C10" s="27" t="s">
        <v>19</v>
      </c>
      <c r="D10" s="27">
        <f>D20+D21</f>
        <v>19</v>
      </c>
      <c r="E10" s="28">
        <v>30</v>
      </c>
      <c r="F10" s="28">
        <f>E10*D10</f>
        <v>570</v>
      </c>
      <c r="G10" s="29">
        <f>F10-(F10*$G$3)</f>
        <v>570</v>
      </c>
    </row>
    <row r="11" spans="1:7" x14ac:dyDescent="0.25">
      <c r="A11" s="23">
        <v>2</v>
      </c>
      <c r="B11" s="31" t="s">
        <v>20</v>
      </c>
      <c r="C11" s="32"/>
      <c r="D11" s="32"/>
      <c r="E11" s="33"/>
      <c r="F11" s="33"/>
      <c r="G11" s="34"/>
    </row>
    <row r="12" spans="1:7" ht="30" x14ac:dyDescent="0.25">
      <c r="A12" s="19" t="s">
        <v>21</v>
      </c>
      <c r="B12" s="26" t="s">
        <v>22</v>
      </c>
      <c r="C12" s="27" t="s">
        <v>13</v>
      </c>
      <c r="D12" s="35">
        <f t="shared" ref="D12:D18" si="0">$D$19*0.02</f>
        <v>1.84</v>
      </c>
      <c r="E12" s="28">
        <v>6.2533333333333303</v>
      </c>
      <c r="F12" s="28">
        <f t="shared" ref="F12:F18" si="1">E12*D12</f>
        <v>11.506133333333329</v>
      </c>
      <c r="G12" s="29">
        <f t="shared" ref="G12:G18" si="2">F12-(F12*$G$3)</f>
        <v>11.506133333333329</v>
      </c>
    </row>
    <row r="13" spans="1:7" x14ac:dyDescent="0.25">
      <c r="A13" s="19" t="s">
        <v>23</v>
      </c>
      <c r="B13" s="26" t="s">
        <v>24</v>
      </c>
      <c r="C13" s="27" t="s">
        <v>25</v>
      </c>
      <c r="D13" s="35">
        <f t="shared" si="0"/>
        <v>1.84</v>
      </c>
      <c r="E13" s="28">
        <v>25</v>
      </c>
      <c r="F13" s="28">
        <f t="shared" si="1"/>
        <v>46</v>
      </c>
      <c r="G13" s="29">
        <f t="shared" si="2"/>
        <v>46</v>
      </c>
    </row>
    <row r="14" spans="1:7" x14ac:dyDescent="0.25">
      <c r="A14" s="19" t="s">
        <v>26</v>
      </c>
      <c r="B14" s="26" t="s">
        <v>27</v>
      </c>
      <c r="C14" s="27" t="s">
        <v>13</v>
      </c>
      <c r="D14" s="35">
        <f t="shared" si="0"/>
        <v>1.84</v>
      </c>
      <c r="E14" s="28">
        <v>17.82</v>
      </c>
      <c r="F14" s="28">
        <f t="shared" si="1"/>
        <v>32.788800000000002</v>
      </c>
      <c r="G14" s="29">
        <f t="shared" si="2"/>
        <v>32.788800000000002</v>
      </c>
    </row>
    <row r="15" spans="1:7" x14ac:dyDescent="0.25">
      <c r="A15" s="19" t="s">
        <v>28</v>
      </c>
      <c r="B15" s="26" t="s">
        <v>29</v>
      </c>
      <c r="C15" s="27" t="s">
        <v>13</v>
      </c>
      <c r="D15" s="35">
        <f t="shared" si="0"/>
        <v>1.84</v>
      </c>
      <c r="E15" s="28">
        <v>5.64333333333333</v>
      </c>
      <c r="F15" s="28">
        <f t="shared" si="1"/>
        <v>10.383733333333328</v>
      </c>
      <c r="G15" s="29">
        <f t="shared" si="2"/>
        <v>10.383733333333328</v>
      </c>
    </row>
    <row r="16" spans="1:7" x14ac:dyDescent="0.25">
      <c r="A16" s="19" t="s">
        <v>30</v>
      </c>
      <c r="B16" s="26" t="s">
        <v>31</v>
      </c>
      <c r="C16" s="27" t="s">
        <v>13</v>
      </c>
      <c r="D16" s="35">
        <f t="shared" si="0"/>
        <v>1.84</v>
      </c>
      <c r="E16" s="28">
        <v>5.64333333333333</v>
      </c>
      <c r="F16" s="28">
        <f t="shared" si="1"/>
        <v>10.383733333333328</v>
      </c>
      <c r="G16" s="29">
        <f t="shared" si="2"/>
        <v>10.383733333333328</v>
      </c>
    </row>
    <row r="17" spans="1:7" x14ac:dyDescent="0.25">
      <c r="A17" s="19" t="s">
        <v>32</v>
      </c>
      <c r="B17" s="26" t="s">
        <v>33</v>
      </c>
      <c r="C17" s="27" t="s">
        <v>13</v>
      </c>
      <c r="D17" s="35">
        <f t="shared" si="0"/>
        <v>1.84</v>
      </c>
      <c r="E17" s="28">
        <v>4.4433333333333298</v>
      </c>
      <c r="F17" s="28">
        <f t="shared" si="1"/>
        <v>8.1757333333333264</v>
      </c>
      <c r="G17" s="29">
        <f t="shared" si="2"/>
        <v>8.1757333333333264</v>
      </c>
    </row>
    <row r="18" spans="1:7" x14ac:dyDescent="0.25">
      <c r="A18" s="19" t="s">
        <v>34</v>
      </c>
      <c r="B18" s="26" t="s">
        <v>35</v>
      </c>
      <c r="C18" s="27" t="s">
        <v>13</v>
      </c>
      <c r="D18" s="35">
        <f t="shared" si="0"/>
        <v>1.84</v>
      </c>
      <c r="E18" s="28">
        <v>6</v>
      </c>
      <c r="F18" s="28">
        <f t="shared" si="1"/>
        <v>11.040000000000001</v>
      </c>
      <c r="G18" s="29">
        <f t="shared" si="2"/>
        <v>11.040000000000001</v>
      </c>
    </row>
    <row r="19" spans="1:7" ht="45" x14ac:dyDescent="0.25">
      <c r="A19" s="36"/>
      <c r="B19" s="37" t="s">
        <v>36</v>
      </c>
      <c r="C19" s="32"/>
      <c r="D19" s="38">
        <f>SUM(D20:D26)</f>
        <v>92</v>
      </c>
      <c r="E19" s="33"/>
      <c r="F19" s="33"/>
      <c r="G19" s="34"/>
    </row>
    <row r="20" spans="1:7" x14ac:dyDescent="0.25">
      <c r="A20" s="19" t="s">
        <v>37</v>
      </c>
      <c r="B20" s="39" t="s">
        <v>38</v>
      </c>
      <c r="C20" s="40"/>
      <c r="D20" s="40">
        <v>2</v>
      </c>
      <c r="E20" s="28">
        <v>37.39</v>
      </c>
      <c r="F20" s="28">
        <f t="shared" ref="F20:F26" si="3">E20*D20</f>
        <v>74.78</v>
      </c>
      <c r="G20" s="29">
        <f t="shared" ref="G20:G26" si="4">F20-(F20*$G$3)</f>
        <v>74.78</v>
      </c>
    </row>
    <row r="21" spans="1:7" x14ac:dyDescent="0.25">
      <c r="A21" s="19" t="s">
        <v>39</v>
      </c>
      <c r="B21" s="39" t="s">
        <v>40</v>
      </c>
      <c r="C21" s="40"/>
      <c r="D21" s="40">
        <v>17</v>
      </c>
      <c r="E21" s="28">
        <v>44.037500000000001</v>
      </c>
      <c r="F21" s="28">
        <f t="shared" si="3"/>
        <v>748.63750000000005</v>
      </c>
      <c r="G21" s="29">
        <f t="shared" si="4"/>
        <v>748.63750000000005</v>
      </c>
    </row>
    <row r="22" spans="1:7" x14ac:dyDescent="0.25">
      <c r="A22" s="19" t="s">
        <v>41</v>
      </c>
      <c r="B22" s="39" t="s">
        <v>42</v>
      </c>
      <c r="C22" s="40" t="s">
        <v>43</v>
      </c>
      <c r="D22" s="40">
        <v>28</v>
      </c>
      <c r="E22" s="28">
        <v>26.17</v>
      </c>
      <c r="F22" s="28">
        <f t="shared" si="3"/>
        <v>732.76</v>
      </c>
      <c r="G22" s="29">
        <f t="shared" si="4"/>
        <v>732.76</v>
      </c>
    </row>
    <row r="23" spans="1:7" x14ac:dyDescent="0.25">
      <c r="A23" s="19" t="s">
        <v>44</v>
      </c>
      <c r="B23" s="39" t="s">
        <v>45</v>
      </c>
      <c r="C23" s="40"/>
      <c r="D23" s="40">
        <v>2</v>
      </c>
      <c r="E23" s="28">
        <v>35.456666666666699</v>
      </c>
      <c r="F23" s="28">
        <f t="shared" si="3"/>
        <v>70.913333333333398</v>
      </c>
      <c r="G23" s="29">
        <f t="shared" si="4"/>
        <v>70.913333333333398</v>
      </c>
    </row>
    <row r="24" spans="1:7" x14ac:dyDescent="0.25">
      <c r="A24" s="19" t="s">
        <v>46</v>
      </c>
      <c r="B24" s="39" t="s">
        <v>47</v>
      </c>
      <c r="C24" s="40"/>
      <c r="D24" s="40">
        <v>25</v>
      </c>
      <c r="E24" s="28">
        <v>24.9166666666667</v>
      </c>
      <c r="F24" s="28">
        <f t="shared" si="3"/>
        <v>622.91666666666754</v>
      </c>
      <c r="G24" s="29">
        <f t="shared" si="4"/>
        <v>622.91666666666754</v>
      </c>
    </row>
    <row r="25" spans="1:7" x14ac:dyDescent="0.25">
      <c r="A25" s="19" t="s">
        <v>48</v>
      </c>
      <c r="B25" s="39" t="s">
        <v>49</v>
      </c>
      <c r="C25" s="40"/>
      <c r="D25" s="40">
        <v>10</v>
      </c>
      <c r="E25" s="28">
        <v>29.592500000000001</v>
      </c>
      <c r="F25" s="28">
        <f t="shared" si="3"/>
        <v>295.92500000000001</v>
      </c>
      <c r="G25" s="29">
        <f t="shared" si="4"/>
        <v>295.92500000000001</v>
      </c>
    </row>
    <row r="26" spans="1:7" x14ac:dyDescent="0.25">
      <c r="A26" s="19" t="s">
        <v>50</v>
      </c>
      <c r="B26" s="39" t="s">
        <v>51</v>
      </c>
      <c r="C26" s="40"/>
      <c r="D26" s="40">
        <v>8</v>
      </c>
      <c r="E26" s="28">
        <v>21.17</v>
      </c>
      <c r="F26" s="28">
        <f t="shared" si="3"/>
        <v>169.36</v>
      </c>
      <c r="G26" s="29">
        <f t="shared" si="4"/>
        <v>169.36</v>
      </c>
    </row>
    <row r="27" spans="1:7" x14ac:dyDescent="0.25">
      <c r="A27" s="36"/>
      <c r="B27" s="37" t="s">
        <v>52</v>
      </c>
      <c r="C27" s="32"/>
      <c r="D27" s="32"/>
      <c r="E27" s="33"/>
      <c r="F27" s="33"/>
      <c r="G27" s="34"/>
    </row>
    <row r="28" spans="1:7" x14ac:dyDescent="0.25">
      <c r="A28" s="19" t="s">
        <v>53</v>
      </c>
      <c r="B28" s="30" t="s">
        <v>54</v>
      </c>
      <c r="C28" s="27" t="s">
        <v>43</v>
      </c>
      <c r="D28" s="35">
        <f t="shared" ref="D28:D33" si="5">$D$19*0.02</f>
        <v>1.84</v>
      </c>
      <c r="E28" s="28">
        <v>7.73</v>
      </c>
      <c r="F28" s="28">
        <f t="shared" ref="F28:F33" si="6">E28*D28</f>
        <v>14.223200000000002</v>
      </c>
      <c r="G28" s="29">
        <f t="shared" ref="G28:G33" si="7">F28-(F28*$G$3)</f>
        <v>14.223200000000002</v>
      </c>
    </row>
    <row r="29" spans="1:7" x14ac:dyDescent="0.25">
      <c r="A29" s="19" t="s">
        <v>55</v>
      </c>
      <c r="B29" s="30" t="s">
        <v>56</v>
      </c>
      <c r="C29" s="27" t="s">
        <v>13</v>
      </c>
      <c r="D29" s="35">
        <f t="shared" si="5"/>
        <v>1.84</v>
      </c>
      <c r="E29" s="28">
        <v>23.91</v>
      </c>
      <c r="F29" s="28">
        <f t="shared" si="6"/>
        <v>43.994399999999999</v>
      </c>
      <c r="G29" s="29">
        <f t="shared" si="7"/>
        <v>43.994399999999999</v>
      </c>
    </row>
    <row r="30" spans="1:7" x14ac:dyDescent="0.25">
      <c r="A30" s="19" t="s">
        <v>57</v>
      </c>
      <c r="B30" s="30" t="s">
        <v>58</v>
      </c>
      <c r="C30" s="27" t="s">
        <v>13</v>
      </c>
      <c r="D30" s="35">
        <f t="shared" si="5"/>
        <v>1.84</v>
      </c>
      <c r="E30" s="28">
        <v>13.73</v>
      </c>
      <c r="F30" s="28">
        <f t="shared" si="6"/>
        <v>25.263200000000001</v>
      </c>
      <c r="G30" s="29">
        <f t="shared" si="7"/>
        <v>25.263200000000001</v>
      </c>
    </row>
    <row r="31" spans="1:7" x14ac:dyDescent="0.25">
      <c r="A31" s="19" t="s">
        <v>59</v>
      </c>
      <c r="B31" s="30" t="s">
        <v>60</v>
      </c>
      <c r="C31" s="27" t="s">
        <v>13</v>
      </c>
      <c r="D31" s="35">
        <f t="shared" si="5"/>
        <v>1.84</v>
      </c>
      <c r="E31" s="28">
        <v>13.73</v>
      </c>
      <c r="F31" s="28">
        <f t="shared" si="6"/>
        <v>25.263200000000001</v>
      </c>
      <c r="G31" s="29">
        <f t="shared" si="7"/>
        <v>25.263200000000001</v>
      </c>
    </row>
    <row r="32" spans="1:7" x14ac:dyDescent="0.25">
      <c r="A32" s="19" t="s">
        <v>61</v>
      </c>
      <c r="B32" s="30" t="s">
        <v>62</v>
      </c>
      <c r="C32" s="27" t="s">
        <v>13</v>
      </c>
      <c r="D32" s="35">
        <f t="shared" si="5"/>
        <v>1.84</v>
      </c>
      <c r="E32" s="28">
        <v>13.2</v>
      </c>
      <c r="F32" s="28">
        <f t="shared" si="6"/>
        <v>24.288</v>
      </c>
      <c r="G32" s="29">
        <f t="shared" si="7"/>
        <v>24.288</v>
      </c>
    </row>
    <row r="33" spans="1:7" x14ac:dyDescent="0.25">
      <c r="A33" s="19" t="s">
        <v>63</v>
      </c>
      <c r="B33" s="30" t="s">
        <v>64</v>
      </c>
      <c r="C33" s="27" t="s">
        <v>13</v>
      </c>
      <c r="D33" s="35">
        <f t="shared" si="5"/>
        <v>1.84</v>
      </c>
      <c r="E33" s="28">
        <v>5</v>
      </c>
      <c r="F33" s="28">
        <f t="shared" si="6"/>
        <v>9.2000000000000011</v>
      </c>
      <c r="G33" s="29">
        <f t="shared" si="7"/>
        <v>9.2000000000000011</v>
      </c>
    </row>
    <row r="34" spans="1:7" x14ac:dyDescent="0.25">
      <c r="A34" s="19"/>
      <c r="B34" s="31" t="s">
        <v>65</v>
      </c>
      <c r="C34" s="32"/>
      <c r="D34" s="32"/>
      <c r="E34" s="33"/>
      <c r="F34" s="33"/>
      <c r="G34" s="34"/>
    </row>
    <row r="35" spans="1:7" x14ac:dyDescent="0.25">
      <c r="A35" s="19" t="s">
        <v>66</v>
      </c>
      <c r="B35" s="41" t="s">
        <v>67</v>
      </c>
      <c r="C35" s="27" t="s">
        <v>43</v>
      </c>
      <c r="D35" s="35">
        <f>D19/5</f>
        <v>18.399999999999999</v>
      </c>
      <c r="E35" s="28">
        <v>7.85</v>
      </c>
      <c r="F35" s="28">
        <f>E35*D35</f>
        <v>144.43999999999997</v>
      </c>
      <c r="G35" s="29">
        <f>F35-(F35*$G$3)</f>
        <v>144.43999999999997</v>
      </c>
    </row>
    <row r="36" spans="1:7" s="10" customFormat="1" x14ac:dyDescent="0.25">
      <c r="A36" s="19"/>
      <c r="B36" s="42"/>
      <c r="C36" s="43"/>
      <c r="D36" s="43"/>
      <c r="E36" s="43"/>
      <c r="F36" s="28"/>
      <c r="G36" s="29"/>
    </row>
    <row r="37" spans="1:7" x14ac:dyDescent="0.25">
      <c r="A37" s="23">
        <v>3</v>
      </c>
      <c r="B37" s="31" t="s">
        <v>68</v>
      </c>
      <c r="C37" s="32"/>
      <c r="D37" s="38">
        <f>D39</f>
        <v>22</v>
      </c>
      <c r="E37" s="33"/>
      <c r="F37" s="33"/>
      <c r="G37" s="34"/>
    </row>
    <row r="38" spans="1:7" x14ac:dyDescent="0.25">
      <c r="A38" s="19" t="s">
        <v>69</v>
      </c>
      <c r="B38" s="30" t="s">
        <v>70</v>
      </c>
      <c r="C38" s="27" t="s">
        <v>43</v>
      </c>
      <c r="D38" s="35">
        <f>$D$39*0.1</f>
        <v>2.2000000000000002</v>
      </c>
      <c r="E38" s="28">
        <v>30.79</v>
      </c>
      <c r="F38" s="28">
        <f t="shared" ref="F38:F46" si="8">E38*D38</f>
        <v>67.738</v>
      </c>
      <c r="G38" s="29">
        <f t="shared" ref="G38:G46" si="9">F38-(F38*$G$3)</f>
        <v>67.738</v>
      </c>
    </row>
    <row r="39" spans="1:7" x14ac:dyDescent="0.25">
      <c r="A39" s="19" t="s">
        <v>71</v>
      </c>
      <c r="B39" s="41" t="s">
        <v>72</v>
      </c>
      <c r="C39" s="40" t="s">
        <v>43</v>
      </c>
      <c r="D39" s="44">
        <v>22</v>
      </c>
      <c r="E39" s="28">
        <v>13.1833333333333</v>
      </c>
      <c r="F39" s="28">
        <f t="shared" si="8"/>
        <v>290.03333333333262</v>
      </c>
      <c r="G39" s="29">
        <f t="shared" si="9"/>
        <v>290.03333333333262</v>
      </c>
    </row>
    <row r="40" spans="1:7" x14ac:dyDescent="0.25">
      <c r="A40" s="19" t="s">
        <v>73</v>
      </c>
      <c r="B40" s="30" t="s">
        <v>74</v>
      </c>
      <c r="C40" s="27" t="s">
        <v>13</v>
      </c>
      <c r="D40" s="27">
        <v>2</v>
      </c>
      <c r="E40" s="28">
        <v>180</v>
      </c>
      <c r="F40" s="28">
        <f t="shared" si="8"/>
        <v>360</v>
      </c>
      <c r="G40" s="29">
        <f t="shared" si="9"/>
        <v>360</v>
      </c>
    </row>
    <row r="41" spans="1:7" x14ac:dyDescent="0.25">
      <c r="A41" s="19" t="s">
        <v>75</v>
      </c>
      <c r="B41" s="30" t="s">
        <v>76</v>
      </c>
      <c r="C41" s="27" t="s">
        <v>13</v>
      </c>
      <c r="D41" s="27">
        <v>2</v>
      </c>
      <c r="E41" s="28">
        <v>195</v>
      </c>
      <c r="F41" s="28">
        <f t="shared" si="8"/>
        <v>390</v>
      </c>
      <c r="G41" s="29">
        <f t="shared" si="9"/>
        <v>390</v>
      </c>
    </row>
    <row r="42" spans="1:7" x14ac:dyDescent="0.25">
      <c r="A42" s="19" t="s">
        <v>77</v>
      </c>
      <c r="B42" s="30" t="s">
        <v>78</v>
      </c>
      <c r="C42" s="27" t="s">
        <v>13</v>
      </c>
      <c r="D42" s="27">
        <v>2</v>
      </c>
      <c r="E42" s="28">
        <v>260</v>
      </c>
      <c r="F42" s="28">
        <f t="shared" si="8"/>
        <v>520</v>
      </c>
      <c r="G42" s="29">
        <f t="shared" si="9"/>
        <v>520</v>
      </c>
    </row>
    <row r="43" spans="1:7" x14ac:dyDescent="0.25">
      <c r="A43" s="19" t="s">
        <v>79</v>
      </c>
      <c r="B43" s="30" t="s">
        <v>80</v>
      </c>
      <c r="C43" s="27" t="s">
        <v>13</v>
      </c>
      <c r="D43" s="27">
        <v>2</v>
      </c>
      <c r="E43" s="28">
        <v>25</v>
      </c>
      <c r="F43" s="28">
        <f t="shared" si="8"/>
        <v>50</v>
      </c>
      <c r="G43" s="29">
        <f t="shared" si="9"/>
        <v>50</v>
      </c>
    </row>
    <row r="44" spans="1:7" x14ac:dyDescent="0.25">
      <c r="A44" s="19" t="s">
        <v>81</v>
      </c>
      <c r="B44" s="30" t="s">
        <v>82</v>
      </c>
      <c r="C44" s="27" t="s">
        <v>13</v>
      </c>
      <c r="D44" s="27">
        <v>2</v>
      </c>
      <c r="E44" s="28">
        <v>25</v>
      </c>
      <c r="F44" s="28">
        <f t="shared" si="8"/>
        <v>50</v>
      </c>
      <c r="G44" s="29">
        <f t="shared" si="9"/>
        <v>50</v>
      </c>
    </row>
    <row r="45" spans="1:7" x14ac:dyDescent="0.25">
      <c r="A45" s="19" t="s">
        <v>83</v>
      </c>
      <c r="B45" s="30" t="s">
        <v>84</v>
      </c>
      <c r="C45" s="27" t="s">
        <v>13</v>
      </c>
      <c r="D45" s="27">
        <v>2</v>
      </c>
      <c r="E45" s="28">
        <v>45</v>
      </c>
      <c r="F45" s="28">
        <f t="shared" si="8"/>
        <v>90</v>
      </c>
      <c r="G45" s="29">
        <f t="shared" si="9"/>
        <v>90</v>
      </c>
    </row>
    <row r="46" spans="1:7" x14ac:dyDescent="0.25">
      <c r="A46" s="19" t="s">
        <v>85</v>
      </c>
      <c r="B46" s="30" t="s">
        <v>86</v>
      </c>
      <c r="C46" s="27" t="s">
        <v>13</v>
      </c>
      <c r="D46" s="27">
        <v>2</v>
      </c>
      <c r="E46" s="28">
        <v>45</v>
      </c>
      <c r="F46" s="28">
        <f t="shared" si="8"/>
        <v>90</v>
      </c>
      <c r="G46" s="29">
        <f t="shared" si="9"/>
        <v>90</v>
      </c>
    </row>
    <row r="47" spans="1:7" ht="30" x14ac:dyDescent="0.25">
      <c r="A47" s="19"/>
      <c r="B47" s="45" t="s">
        <v>87</v>
      </c>
      <c r="C47" s="46"/>
      <c r="D47" s="46"/>
      <c r="E47" s="47"/>
      <c r="F47" s="48">
        <f>SUM(F7:F46)</f>
        <v>11117.177299999996</v>
      </c>
      <c r="G47" s="49">
        <f>SUM(G7:G46)</f>
        <v>11117.177299999996</v>
      </c>
    </row>
    <row r="48" spans="1:7" x14ac:dyDescent="0.25">
      <c r="A48" s="50"/>
      <c r="B48" s="51"/>
      <c r="C48" s="51"/>
      <c r="D48" s="51"/>
      <c r="E48" s="51"/>
      <c r="F48" s="51"/>
      <c r="G48" s="52"/>
    </row>
    <row r="49" spans="1:7" x14ac:dyDescent="0.25">
      <c r="A49" s="50"/>
      <c r="B49" s="53" t="s">
        <v>88</v>
      </c>
      <c r="C49" s="54"/>
      <c r="D49" s="51"/>
      <c r="E49" s="51"/>
      <c r="F49" s="51"/>
      <c r="G49" s="52"/>
    </row>
    <row r="50" spans="1:7" x14ac:dyDescent="0.25">
      <c r="A50" s="50"/>
      <c r="B50" s="30" t="s">
        <v>89</v>
      </c>
      <c r="C50" s="55">
        <f>SUM(C51:C53)</f>
        <v>0.1565</v>
      </c>
      <c r="D50" s="51"/>
      <c r="E50" s="51"/>
      <c r="F50" s="51"/>
      <c r="G50" s="52"/>
    </row>
    <row r="51" spans="1:7" x14ac:dyDescent="0.25">
      <c r="A51" s="50"/>
      <c r="B51" s="30" t="s">
        <v>90</v>
      </c>
      <c r="C51" s="56">
        <v>0.02</v>
      </c>
      <c r="D51" s="51"/>
      <c r="E51" s="51"/>
      <c r="F51" s="51"/>
      <c r="G51" s="52"/>
    </row>
    <row r="52" spans="1:7" x14ac:dyDescent="0.25">
      <c r="A52" s="50"/>
      <c r="B52" s="30" t="s">
        <v>91</v>
      </c>
      <c r="C52" s="56">
        <v>0.1</v>
      </c>
      <c r="D52" s="51"/>
      <c r="E52" s="51"/>
      <c r="F52" s="51"/>
      <c r="G52" s="52"/>
    </row>
    <row r="53" spans="1:7" x14ac:dyDescent="0.25">
      <c r="A53" s="50"/>
      <c r="B53" s="30" t="s">
        <v>92</v>
      </c>
      <c r="C53" s="56">
        <f>0.03+0.0065</f>
        <v>3.6499999999999998E-2</v>
      </c>
      <c r="D53" s="51"/>
      <c r="E53" s="51"/>
      <c r="F53" s="51"/>
      <c r="G53" s="52"/>
    </row>
    <row r="54" spans="1:7" x14ac:dyDescent="0.25">
      <c r="A54" s="9"/>
      <c r="B54" s="10"/>
      <c r="C54" s="12"/>
      <c r="D54" s="10"/>
      <c r="E54" s="10"/>
      <c r="F54" s="10"/>
      <c r="G54" s="11"/>
    </row>
    <row r="55" spans="1:7" x14ac:dyDescent="0.25">
      <c r="A55" s="9"/>
      <c r="B55" s="10" t="s">
        <v>95</v>
      </c>
      <c r="C55" s="10"/>
      <c r="D55" s="10"/>
      <c r="E55" s="10"/>
      <c r="F55" s="10"/>
      <c r="G55" s="11"/>
    </row>
    <row r="56" spans="1:7" x14ac:dyDescent="0.25">
      <c r="A56" s="9"/>
      <c r="B56" s="10"/>
      <c r="C56" s="10"/>
      <c r="D56" s="10"/>
      <c r="E56" s="10"/>
      <c r="F56" s="10"/>
      <c r="G56" s="11"/>
    </row>
    <row r="57" spans="1:7" x14ac:dyDescent="0.25">
      <c r="A57" s="9"/>
      <c r="B57" s="13" t="s">
        <v>96</v>
      </c>
      <c r="C57" s="10"/>
      <c r="D57" s="10"/>
      <c r="E57" s="10"/>
      <c r="F57" s="10"/>
      <c r="G57" s="11"/>
    </row>
    <row r="58" spans="1:7" ht="15.75" thickBot="1" x14ac:dyDescent="0.3">
      <c r="A58" s="14"/>
      <c r="B58" s="15" t="s">
        <v>97</v>
      </c>
      <c r="C58" s="16"/>
      <c r="D58" s="16"/>
      <c r="E58" s="16"/>
      <c r="F58" s="16"/>
      <c r="G58" s="17"/>
    </row>
    <row r="59" spans="1:7" x14ac:dyDescent="0.25">
      <c r="B59" s="18"/>
    </row>
  </sheetData>
  <sheetProtection algorithmName="SHA-512" hashValue="XVjScVvXbxwgj2te6Ben80io/0Jx1Y/hrEAHdAGiF5Zp/LFJz01l37yetJYSoi7hXWn4W8E9vli/SOtJ6EgA9w==" saltValue="m+DQK83YVTkA6pB3rR/maA==" spinCount="100000" sheet="1" objects="1" scenarios="1"/>
  <mergeCells count="2">
    <mergeCell ref="A2:F3"/>
    <mergeCell ref="A1:G1"/>
  </mergeCells>
  <pageMargins left="0.51180555555555496" right="0.51180555555555496" top="0.78749999999999998" bottom="0.78749999999999998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Plan Licitação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scheyla</dc:creator>
  <cp:lastModifiedBy>Francieli Anzilieiro</cp:lastModifiedBy>
  <cp:revision>2</cp:revision>
  <dcterms:created xsi:type="dcterms:W3CDTF">2017-04-24T16:57:02Z</dcterms:created>
  <dcterms:modified xsi:type="dcterms:W3CDTF">2017-09-13T14:10:06Z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